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14"/>
  <workbookPr/>
  <mc:AlternateContent xmlns:mc="http://schemas.openxmlformats.org/markup-compatibility/2006">
    <mc:Choice Requires="x15">
      <x15ac:absPath xmlns:x15ac="http://schemas.microsoft.com/office/spreadsheetml/2010/11/ac" url="U:\1-COVID-19\Productivité\"/>
    </mc:Choice>
  </mc:AlternateContent>
  <xr:revisionPtr revIDLastSave="0" documentId="8_{AC238C7D-6D1A-4560-BB64-8DC531C3C3B5}" xr6:coauthVersionLast="47" xr6:coauthVersionMax="47" xr10:uidLastSave="{00000000-0000-0000-0000-000000000000}"/>
  <bookViews>
    <workbookView xWindow="0" yWindow="0" windowWidth="7470" windowHeight="2760" xr2:uid="{00000000-000D-0000-FFFF-FFFF00000000}"/>
  </bookViews>
  <sheets>
    <sheet name="Feui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24" i="1" l="1"/>
  <c r="Z24" i="1"/>
  <c r="AA24" i="1"/>
  <c r="AB24" i="1"/>
  <c r="AC24" i="1"/>
  <c r="X24" i="1"/>
  <c r="X25" i="1" s="1"/>
  <c r="H16" i="1" l="1"/>
  <c r="G16" i="1"/>
  <c r="C16" i="1"/>
  <c r="D16" i="1"/>
  <c r="E16" i="1"/>
  <c r="F16" i="1"/>
  <c r="B16" i="1"/>
  <c r="X16" i="1"/>
  <c r="X32" i="1" s="1"/>
  <c r="Y16" i="1"/>
  <c r="Y32" i="1" s="1"/>
  <c r="N16" i="1" l="1"/>
  <c r="Z16" i="1" l="1"/>
  <c r="Z32" i="1" s="1"/>
  <c r="AA16" i="1"/>
  <c r="AA32" i="1" s="1"/>
  <c r="AB16" i="1"/>
  <c r="AC16" i="1"/>
  <c r="R16" i="1"/>
  <c r="S16" i="1"/>
  <c r="O16" i="1"/>
  <c r="P16" i="1"/>
  <c r="K6" i="1" l="1"/>
  <c r="K7" i="1"/>
  <c r="K8" i="1"/>
  <c r="K9" i="1"/>
  <c r="K10" i="1"/>
  <c r="K5" i="1"/>
  <c r="I6" i="1"/>
  <c r="I7" i="1"/>
  <c r="I8" i="1"/>
  <c r="I9" i="1"/>
  <c r="I10" i="1"/>
  <c r="I5" i="1"/>
  <c r="I16" i="1" l="1"/>
  <c r="L6" i="1"/>
  <c r="M6" i="1" s="1"/>
  <c r="L7" i="1"/>
  <c r="M7" i="1" s="1"/>
  <c r="L8" i="1"/>
  <c r="M8" i="1" s="1"/>
  <c r="L9" i="1"/>
  <c r="M9" i="1" s="1"/>
  <c r="L10" i="1"/>
  <c r="M10" i="1" s="1"/>
  <c r="L5" i="1"/>
  <c r="M5" i="1" s="1"/>
  <c r="U9" i="1" l="1"/>
  <c r="T5" i="1"/>
  <c r="T6" i="1"/>
  <c r="T7" i="1"/>
  <c r="T8" i="1"/>
  <c r="T9" i="1"/>
  <c r="T4" i="1"/>
  <c r="V4" i="1"/>
  <c r="U4" i="1"/>
  <c r="V9" i="1" l="1"/>
  <c r="V8" i="1"/>
  <c r="U8" i="1"/>
  <c r="V7" i="1"/>
  <c r="U7" i="1"/>
  <c r="V6" i="1" l="1"/>
  <c r="U6" i="1"/>
  <c r="V5" i="1"/>
  <c r="U5" i="1"/>
</calcChain>
</file>

<file path=xl/sharedStrings.xml><?xml version="1.0" encoding="utf-8"?>
<sst xmlns="http://schemas.openxmlformats.org/spreadsheetml/2006/main" count="61" uniqueCount="61">
  <si>
    <t>Données de criblage et de séquençage au LSPQ</t>
  </si>
  <si>
    <t>NAM</t>
  </si>
  <si>
    <t>Spécimens au LSPQ avec demande de criblage</t>
  </si>
  <si>
    <t>CT des spécimens</t>
  </si>
  <si>
    <t>Séquençage***</t>
  </si>
  <si>
    <t>Résultats séquencés ****</t>
  </si>
  <si>
    <t>COMMENTAIRES</t>
  </si>
  <si>
    <t>Nombre de criblés (=C+E )</t>
  </si>
  <si>
    <t>Nb avec NAM</t>
  </si>
  <si>
    <t>% (C/B *100)</t>
  </si>
  <si>
    <t>Nb sans NAM</t>
  </si>
  <si>
    <t>% (E/B *100)</t>
  </si>
  <si>
    <t>Spécimens reçus au LSPQ (avec NAM)</t>
  </si>
  <si>
    <t>Spécimens reçus au LSPQ (TOUS)</t>
  </si>
  <si>
    <t>% (B/H *100)</t>
  </si>
  <si>
    <t>Nb avec Ct E-Corman supérieur à 30 (pas de séquençage possible)</t>
  </si>
  <si>
    <t>% Non effectuée
(J/H *100)</t>
  </si>
  <si>
    <t>Nb avec CT inférieur à 30 (donc séquençables)</t>
  </si>
  <si>
    <t>% Réussite
(L/H *100)</t>
  </si>
  <si>
    <t>Échantillons reçus au LSPQ (19 WGS)</t>
  </si>
  <si>
    <t>Échantillons envoyés au séquençage (partenaires et LSPQ)</t>
  </si>
  <si>
    <t>Séquençage non effectué</t>
  </si>
  <si>
    <t>Nb séquençage aléatoire (Biobanque)</t>
  </si>
  <si>
    <t>Séquençage SGIL (concluants et indéterminés)</t>
  </si>
  <si>
    <t>Échec au séquençage</t>
  </si>
  <si>
    <t>% Résultat  concluant ((Z+AA+AB)/(T+U)*100)</t>
  </si>
  <si>
    <t>% Résultat indéterminé (AC/((T+U)*100)</t>
  </si>
  <si>
    <t>% échec au séquençage  (U/((T+U)*100)</t>
  </si>
  <si>
    <t>Nombre de requêtes approuvées</t>
  </si>
  <si>
    <t>B.1.1.7</t>
  </si>
  <si>
    <t>B.1.351</t>
  </si>
  <si>
    <t>B.1.525</t>
  </si>
  <si>
    <t>P.1</t>
  </si>
  <si>
    <t>autres lignées</t>
  </si>
  <si>
    <t>Indéterminés</t>
  </si>
  <si>
    <t>Janvier</t>
  </si>
  <si>
    <t>Février</t>
  </si>
  <si>
    <t xml:space="preserve">1 au 6 mars </t>
  </si>
  <si>
    <t>7 au 13 mars</t>
  </si>
  <si>
    <t>14 au 20 mars</t>
  </si>
  <si>
    <t>21 au 27 mars</t>
  </si>
  <si>
    <t>28 mars au 3 avril</t>
  </si>
  <si>
    <t>au 10 avril</t>
  </si>
  <si>
    <t>au 17 avril</t>
  </si>
  <si>
    <t>au 24 avril</t>
  </si>
  <si>
    <t>Cumulatif</t>
  </si>
  <si>
    <t>Déclaré par l'INSPQ</t>
  </si>
  <si>
    <t>Déclaration 29 mars</t>
  </si>
  <si>
    <t>Déclaration 29 mars - Voyageurs</t>
  </si>
  <si>
    <t>Nouveau cumul INSPQ</t>
  </si>
  <si>
    <t>Grand total</t>
  </si>
  <si>
    <t>Séquences à évaluer</t>
  </si>
  <si>
    <t>Faible qualité - Janvier</t>
  </si>
  <si>
    <t>Faible qualité- Février</t>
  </si>
  <si>
    <t>Faible qualité- Mars</t>
  </si>
  <si>
    <t>Différence LSPQ - INSPQ</t>
  </si>
  <si>
    <t>* G+ H devrait être = à B</t>
  </si>
  <si>
    <t>**explications des non reçus (tableau par centre ?)</t>
  </si>
  <si>
    <t>FLORENCE à documenter</t>
  </si>
  <si>
    <t>*** P+Q+R+S devrait = N</t>
  </si>
  <si>
    <t>**** V+W+X devrait = R (sinon documenter)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</si>
</sst>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 applyAlignment="1">
      <alignment wrapText="1"/>
    </xf>
    <xf numFmtId="0" fontId="0" fillId="2" borderId="1" xfId="0" applyFill="1" applyBorder="1"/>
    <xf numFmtId="164" fontId="0" fillId="2" borderId="1" xfId="0" applyNumberFormat="1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wrapText="1"/>
    </xf>
    <xf numFmtId="0" fontId="0" fillId="7" borderId="1" xfId="0" applyFill="1" applyBorder="1"/>
    <xf numFmtId="0" fontId="0" fillId="6" borderId="1" xfId="0" applyFill="1" applyBorder="1" applyAlignment="1">
      <alignment wrapText="1"/>
    </xf>
    <xf numFmtId="0" fontId="0" fillId="6" borderId="1" xfId="0" applyFill="1" applyBorder="1"/>
    <xf numFmtId="0" fontId="0" fillId="8" borderId="1" xfId="0" applyFill="1" applyBorder="1"/>
    <xf numFmtId="0" fontId="0" fillId="8" borderId="1" xfId="0" applyFill="1" applyBorder="1" applyAlignment="1">
      <alignment wrapText="1"/>
    </xf>
    <xf numFmtId="0" fontId="0" fillId="0" borderId="0" xfId="0" applyAlignment="1">
      <alignment horizontal="center"/>
    </xf>
    <xf numFmtId="1" fontId="0" fillId="3" borderId="1" xfId="0" applyNumberFormat="1" applyFill="1" applyBorder="1"/>
    <xf numFmtId="1" fontId="0" fillId="3" borderId="1" xfId="0" applyNumberFormat="1" applyFill="1" applyBorder="1" applyAlignment="1">
      <alignment wrapText="1"/>
    </xf>
    <xf numFmtId="1" fontId="0" fillId="0" borderId="0" xfId="0" applyNumberFormat="1"/>
    <xf numFmtId="164" fontId="0" fillId="2" borderId="1" xfId="0" applyNumberFormat="1" applyFill="1" applyBorder="1" applyAlignment="1">
      <alignment wrapText="1"/>
    </xf>
    <xf numFmtId="0" fontId="0" fillId="8" borderId="0" xfId="0" applyFill="1"/>
    <xf numFmtId="0" fontId="0" fillId="2" borderId="0" xfId="0" applyFill="1"/>
    <xf numFmtId="0" fontId="0" fillId="3" borderId="0" xfId="0" applyFill="1"/>
    <xf numFmtId="0" fontId="0" fillId="5" borderId="0" xfId="0" applyFill="1"/>
    <xf numFmtId="0" fontId="0" fillId="4" borderId="0" xfId="0" applyFill="1"/>
    <xf numFmtId="0" fontId="0" fillId="6" borderId="0" xfId="0" applyFill="1"/>
    <xf numFmtId="0" fontId="0" fillId="7" borderId="0" xfId="0" applyFill="1"/>
    <xf numFmtId="0" fontId="0" fillId="0" borderId="0" xfId="0" applyAlignment="1">
      <alignment horizontal="left"/>
    </xf>
    <xf numFmtId="0" fontId="0" fillId="4" borderId="4" xfId="0" applyFill="1" applyBorder="1" applyAlignment="1">
      <alignment horizontal="center"/>
    </xf>
    <xf numFmtId="1" fontId="0" fillId="4" borderId="1" xfId="0" applyNumberFormat="1" applyFill="1" applyBorder="1" applyAlignment="1">
      <alignment wrapText="1"/>
    </xf>
    <xf numFmtId="1" fontId="0" fillId="4" borderId="1" xfId="0" applyNumberFormat="1" applyFill="1" applyBorder="1"/>
    <xf numFmtId="0" fontId="1" fillId="4" borderId="1" xfId="0" applyFont="1" applyFill="1" applyBorder="1" applyAlignment="1">
      <alignment wrapText="1"/>
    </xf>
    <xf numFmtId="0" fontId="1" fillId="4" borderId="0" xfId="0" applyFont="1" applyFill="1"/>
    <xf numFmtId="165" fontId="0" fillId="4" borderId="1" xfId="0" applyNumberForma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/>
    <xf numFmtId="9" fontId="0" fillId="3" borderId="1" xfId="0" applyNumberFormat="1" applyFill="1" applyBorder="1" applyAlignment="1">
      <alignment wrapText="1"/>
    </xf>
    <xf numFmtId="9" fontId="0" fillId="5" borderId="1" xfId="0" applyNumberFormat="1" applyFill="1" applyBorder="1" applyAlignment="1">
      <alignment wrapText="1"/>
    </xf>
    <xf numFmtId="0" fontId="0" fillId="9" borderId="1" xfId="0" applyFill="1" applyBorder="1"/>
    <xf numFmtId="0" fontId="2" fillId="8" borderId="1" xfId="0" applyFont="1" applyFill="1" applyBorder="1"/>
    <xf numFmtId="1" fontId="3" fillId="4" borderId="1" xfId="0" applyNumberFormat="1" applyFont="1" applyFill="1" applyBorder="1"/>
    <xf numFmtId="0" fontId="2" fillId="7" borderId="1" xfId="0" applyFont="1" applyFill="1" applyBorder="1"/>
    <xf numFmtId="0" fontId="2" fillId="0" borderId="0" xfId="0" applyFont="1"/>
    <xf numFmtId="1" fontId="0" fillId="6" borderId="1" xfId="0" applyNumberFormat="1" applyFill="1" applyBorder="1"/>
    <xf numFmtId="0" fontId="4" fillId="6" borderId="1" xfId="0" applyFont="1" applyFill="1" applyBorder="1"/>
    <xf numFmtId="0" fontId="0" fillId="4" borderId="3" xfId="0" applyFill="1" applyBorder="1"/>
    <xf numFmtId="0" fontId="0" fillId="6" borderId="5" xfId="0" applyFill="1" applyBorder="1"/>
    <xf numFmtId="1" fontId="0" fillId="6" borderId="5" xfId="0" applyNumberFormat="1" applyFill="1" applyBorder="1"/>
    <xf numFmtId="1" fontId="0" fillId="4" borderId="6" xfId="0" applyNumberFormat="1" applyFill="1" applyBorder="1"/>
    <xf numFmtId="0" fontId="0" fillId="6" borderId="6" xfId="0" applyFill="1" applyBorder="1"/>
    <xf numFmtId="1" fontId="0" fillId="4" borderId="7" xfId="0" applyNumberFormat="1" applyFill="1" applyBorder="1"/>
    <xf numFmtId="0" fontId="0" fillId="6" borderId="7" xfId="0" applyFill="1" applyBorder="1"/>
    <xf numFmtId="1" fontId="0" fillId="4" borderId="8" xfId="0" applyNumberFormat="1" applyFill="1" applyBorder="1"/>
    <xf numFmtId="0" fontId="0" fillId="6" borderId="9" xfId="0" applyFill="1" applyBorder="1"/>
    <xf numFmtId="0" fontId="0" fillId="6" borderId="10" xfId="0" applyFill="1" applyBorder="1"/>
    <xf numFmtId="1" fontId="0" fillId="4" borderId="11" xfId="0" applyNumberFormat="1" applyFill="1" applyBorder="1"/>
    <xf numFmtId="0" fontId="0" fillId="6" borderId="12" xfId="0" applyFill="1" applyBorder="1"/>
    <xf numFmtId="1" fontId="0" fillId="6" borderId="12" xfId="0" applyNumberFormat="1" applyFill="1" applyBorder="1"/>
    <xf numFmtId="1" fontId="0" fillId="4" borderId="13" xfId="0" applyNumberFormat="1" applyFill="1" applyBorder="1"/>
    <xf numFmtId="1" fontId="0" fillId="6" borderId="14" xfId="0" applyNumberFormat="1" applyFill="1" applyBorder="1"/>
    <xf numFmtId="1" fontId="0" fillId="6" borderId="15" xfId="0" applyNumberForma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8"/>
  <sheetViews>
    <sheetView tabSelected="1" topLeftCell="M7" zoomScaleNormal="100" workbookViewId="0">
      <selection activeCell="V22" sqref="V22"/>
    </sheetView>
  </sheetViews>
  <sheetFormatPr defaultColWidth="11.42578125" defaultRowHeight="15"/>
  <cols>
    <col min="2" max="2" width="11.42578125" customWidth="1"/>
    <col min="3" max="6" width="11.42578125" hidden="1" customWidth="1"/>
    <col min="7" max="7" width="11.42578125" style="20" customWidth="1"/>
    <col min="8" max="11" width="11.42578125" customWidth="1"/>
    <col min="12" max="12" width="15.42578125" customWidth="1"/>
    <col min="13" max="13" width="11.42578125" customWidth="1"/>
    <col min="14" max="14" width="13.85546875" customWidth="1"/>
    <col min="15" max="16" width="12.85546875" customWidth="1"/>
    <col min="17" max="17" width="14" customWidth="1"/>
    <col min="18" max="18" width="15.7109375" customWidth="1"/>
    <col min="19" max="19" width="11.42578125" customWidth="1"/>
    <col min="20" max="20" width="15.5703125" customWidth="1"/>
    <col min="21" max="22" width="19.5703125" customWidth="1"/>
    <col min="23" max="23" width="21.5703125" customWidth="1"/>
    <col min="29" max="29" width="13.5703125" customWidth="1"/>
    <col min="30" max="30" width="26.7109375" customWidth="1"/>
  </cols>
  <sheetData>
    <row r="1" spans="1:30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</row>
    <row r="2" spans="1:30">
      <c r="A2" s="15"/>
      <c r="B2" s="15"/>
      <c r="C2" s="66" t="s">
        <v>1</v>
      </c>
      <c r="D2" s="66"/>
      <c r="E2" s="66"/>
      <c r="F2" s="66"/>
      <c r="G2" s="74" t="s">
        <v>2</v>
      </c>
      <c r="H2" s="75"/>
      <c r="I2" s="75"/>
      <c r="J2" s="67" t="s">
        <v>3</v>
      </c>
      <c r="K2" s="67"/>
      <c r="L2" s="67"/>
      <c r="M2" s="67"/>
      <c r="N2" s="68" t="s">
        <v>4</v>
      </c>
      <c r="O2" s="69"/>
      <c r="P2" s="69"/>
      <c r="Q2" s="69"/>
      <c r="R2" s="69"/>
      <c r="S2" s="69"/>
      <c r="T2" s="70"/>
      <c r="U2" s="30"/>
      <c r="V2" s="30"/>
      <c r="W2" s="30"/>
      <c r="X2" s="71" t="s">
        <v>5</v>
      </c>
      <c r="Y2" s="72"/>
      <c r="Z2" s="72"/>
      <c r="AA2" s="72"/>
      <c r="AB2" s="72"/>
      <c r="AC2" s="73"/>
      <c r="AD2" s="10" t="s">
        <v>6</v>
      </c>
    </row>
    <row r="3" spans="1:30" ht="90">
      <c r="A3" s="16"/>
      <c r="B3" s="16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4" t="s">
        <v>12</v>
      </c>
      <c r="H3" s="4" t="s">
        <v>13</v>
      </c>
      <c r="I3" s="4" t="s">
        <v>14</v>
      </c>
      <c r="J3" s="8" t="s">
        <v>15</v>
      </c>
      <c r="K3" s="8" t="s">
        <v>16</v>
      </c>
      <c r="L3" s="8" t="s">
        <v>17</v>
      </c>
      <c r="M3" s="8" t="s">
        <v>18</v>
      </c>
      <c r="N3" s="33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31" t="s">
        <v>28</v>
      </c>
      <c r="X3" s="13" t="s">
        <v>29</v>
      </c>
      <c r="Y3" s="13" t="s">
        <v>30</v>
      </c>
      <c r="Z3" s="13" t="s">
        <v>31</v>
      </c>
      <c r="AA3" s="13" t="s">
        <v>32</v>
      </c>
      <c r="AB3" s="13" t="s">
        <v>33</v>
      </c>
      <c r="AC3" s="13" t="s">
        <v>34</v>
      </c>
      <c r="AD3" s="11"/>
    </row>
    <row r="4" spans="1:30">
      <c r="A4" s="40">
        <v>2020</v>
      </c>
      <c r="B4" s="16"/>
      <c r="C4" s="1"/>
      <c r="D4" s="1"/>
      <c r="E4" s="1"/>
      <c r="F4" s="1"/>
      <c r="G4" s="19"/>
      <c r="H4" s="4"/>
      <c r="I4" s="4"/>
      <c r="J4" s="8"/>
      <c r="K4" s="8"/>
      <c r="L4" s="8"/>
      <c r="M4" s="8"/>
      <c r="N4" s="33">
        <v>2486</v>
      </c>
      <c r="O4" s="6">
        <v>2255</v>
      </c>
      <c r="P4" s="6">
        <v>0</v>
      </c>
      <c r="Q4" s="6"/>
      <c r="R4" s="6">
        <v>2176</v>
      </c>
      <c r="S4" s="6">
        <v>5</v>
      </c>
      <c r="T4" s="35">
        <f>(X4+Y4+Z4+AA4+AB4)/(R4+S4)</f>
        <v>0.98303530490600644</v>
      </c>
      <c r="U4" s="35">
        <f>AC4/(R4+S4)</f>
        <v>1.4672168729940394E-2</v>
      </c>
      <c r="V4" s="35">
        <f>S4/(R4+S4)</f>
        <v>2.2925263640531865E-3</v>
      </c>
      <c r="W4" s="31">
        <v>0</v>
      </c>
      <c r="X4" s="13">
        <v>3</v>
      </c>
      <c r="Y4" s="13">
        <v>0</v>
      </c>
      <c r="Z4" s="13">
        <v>0</v>
      </c>
      <c r="AA4" s="13">
        <v>0</v>
      </c>
      <c r="AB4" s="13">
        <v>2141</v>
      </c>
      <c r="AC4" s="13">
        <v>32</v>
      </c>
      <c r="AD4" s="11"/>
    </row>
    <row r="5" spans="1:30">
      <c r="A5" s="40" t="s">
        <v>35</v>
      </c>
      <c r="B5" s="16">
        <v>16</v>
      </c>
      <c r="C5" s="1"/>
      <c r="D5" s="1"/>
      <c r="E5" s="1"/>
      <c r="F5" s="1"/>
      <c r="G5" s="4">
        <v>16</v>
      </c>
      <c r="H5" s="4">
        <v>16</v>
      </c>
      <c r="I5" s="38">
        <f>B5/H5</f>
        <v>1</v>
      </c>
      <c r="J5" s="8">
        <v>2</v>
      </c>
      <c r="K5" s="39">
        <f>J5/H5</f>
        <v>0.125</v>
      </c>
      <c r="L5" s="8">
        <f t="shared" ref="L5:L10" si="0">H5-J5</f>
        <v>14</v>
      </c>
      <c r="M5" s="39">
        <f>L5/H5</f>
        <v>0.875</v>
      </c>
      <c r="N5" s="33">
        <v>366</v>
      </c>
      <c r="O5" s="6">
        <v>305</v>
      </c>
      <c r="P5" s="6">
        <v>0</v>
      </c>
      <c r="Q5" s="6"/>
      <c r="R5" s="6">
        <v>294</v>
      </c>
      <c r="S5" s="31">
        <v>5</v>
      </c>
      <c r="T5" s="35">
        <f t="shared" ref="T5:T9" si="1">(X5+Y5+Z5+AA5+AB5)/(R5+S5)</f>
        <v>0.85618729096989965</v>
      </c>
      <c r="U5" s="35">
        <f t="shared" ref="U5:U9" si="2">AC5/(R5+S5)</f>
        <v>0.12709030100334448</v>
      </c>
      <c r="V5" s="35">
        <f t="shared" ref="V5:V9" si="3">S5/(R5+S5)</f>
        <v>1.6722408026755852E-2</v>
      </c>
      <c r="W5" s="31">
        <v>0</v>
      </c>
      <c r="X5" s="13">
        <v>4</v>
      </c>
      <c r="Y5" s="13">
        <v>2</v>
      </c>
      <c r="Z5" s="13">
        <v>1</v>
      </c>
      <c r="AA5" s="13">
        <v>0</v>
      </c>
      <c r="AB5" s="13">
        <v>249</v>
      </c>
      <c r="AC5" s="13">
        <v>38</v>
      </c>
      <c r="AD5" s="11"/>
    </row>
    <row r="6" spans="1:30">
      <c r="A6" s="40" t="s">
        <v>36</v>
      </c>
      <c r="B6" s="16">
        <v>3050</v>
      </c>
      <c r="C6" s="1"/>
      <c r="D6" s="1"/>
      <c r="E6" s="1"/>
      <c r="F6" s="1"/>
      <c r="G6" s="4">
        <v>2894</v>
      </c>
      <c r="H6" s="4">
        <v>3050</v>
      </c>
      <c r="I6" s="38">
        <f t="shared" ref="I6:I10" si="4">B6/H6</f>
        <v>1</v>
      </c>
      <c r="J6" s="8">
        <v>409</v>
      </c>
      <c r="K6" s="39">
        <f t="shared" ref="K6:K10" si="5">J6/H6</f>
        <v>0.13409836065573771</v>
      </c>
      <c r="L6" s="8">
        <f t="shared" si="0"/>
        <v>2641</v>
      </c>
      <c r="M6" s="39">
        <f t="shared" ref="M6:M10" si="6">L6/H6</f>
        <v>0.86590163934426234</v>
      </c>
      <c r="N6" s="33">
        <v>2965</v>
      </c>
      <c r="O6" s="6">
        <v>997</v>
      </c>
      <c r="P6" s="6">
        <v>2</v>
      </c>
      <c r="Q6" s="6"/>
      <c r="R6" s="6">
        <v>1062</v>
      </c>
      <c r="S6" s="31">
        <v>31</v>
      </c>
      <c r="T6" s="35">
        <f t="shared" si="1"/>
        <v>0.86550777676120771</v>
      </c>
      <c r="U6" s="35">
        <f t="shared" si="2"/>
        <v>0.10612991765782251</v>
      </c>
      <c r="V6" s="35">
        <f t="shared" si="3"/>
        <v>2.8362305580969808E-2</v>
      </c>
      <c r="W6" s="31">
        <v>0</v>
      </c>
      <c r="X6" s="13">
        <v>481</v>
      </c>
      <c r="Y6" s="13">
        <v>106</v>
      </c>
      <c r="Z6" s="13">
        <v>2</v>
      </c>
      <c r="AA6" s="13">
        <v>1</v>
      </c>
      <c r="AB6" s="13">
        <v>356</v>
      </c>
      <c r="AC6" s="13">
        <v>116</v>
      </c>
      <c r="AD6" s="11"/>
    </row>
    <row r="7" spans="1:30">
      <c r="A7" s="40" t="s">
        <v>37</v>
      </c>
      <c r="B7" s="16">
        <v>687</v>
      </c>
      <c r="C7" s="1"/>
      <c r="D7" s="21"/>
      <c r="E7" s="1"/>
      <c r="F7" s="21"/>
      <c r="G7" s="4">
        <v>654</v>
      </c>
      <c r="H7" s="4">
        <v>687</v>
      </c>
      <c r="I7" s="38">
        <f t="shared" si="4"/>
        <v>1</v>
      </c>
      <c r="J7" s="8">
        <v>127</v>
      </c>
      <c r="K7" s="39">
        <f t="shared" si="5"/>
        <v>0.18486171761280931</v>
      </c>
      <c r="L7" s="8">
        <f t="shared" si="0"/>
        <v>560</v>
      </c>
      <c r="M7" s="39">
        <f t="shared" si="6"/>
        <v>0.81513828238719066</v>
      </c>
      <c r="N7" s="36">
        <v>544</v>
      </c>
      <c r="O7" s="31">
        <v>357</v>
      </c>
      <c r="P7" s="31">
        <v>1</v>
      </c>
      <c r="Q7" s="31"/>
      <c r="R7" s="31">
        <v>620</v>
      </c>
      <c r="S7" s="31">
        <v>3</v>
      </c>
      <c r="T7" s="35">
        <f t="shared" si="1"/>
        <v>0.9550561797752809</v>
      </c>
      <c r="U7" s="35">
        <f t="shared" si="2"/>
        <v>4.0128410914927769E-2</v>
      </c>
      <c r="V7" s="35">
        <f t="shared" si="3"/>
        <v>4.815409309791332E-3</v>
      </c>
      <c r="W7" s="31">
        <v>0</v>
      </c>
      <c r="X7" s="13">
        <v>448</v>
      </c>
      <c r="Y7" s="13">
        <v>27</v>
      </c>
      <c r="Z7" s="13">
        <v>3</v>
      </c>
      <c r="AA7" s="13">
        <v>1</v>
      </c>
      <c r="AB7" s="13">
        <v>116</v>
      </c>
      <c r="AC7" s="13">
        <v>25</v>
      </c>
      <c r="AD7" s="11"/>
    </row>
    <row r="8" spans="1:30">
      <c r="A8" s="40" t="s">
        <v>38</v>
      </c>
      <c r="B8" s="16">
        <v>609</v>
      </c>
      <c r="C8" s="2"/>
      <c r="D8" s="3"/>
      <c r="E8" s="2"/>
      <c r="F8" s="3"/>
      <c r="G8" s="5">
        <v>591</v>
      </c>
      <c r="H8" s="5">
        <v>609</v>
      </c>
      <c r="I8" s="38">
        <f t="shared" si="4"/>
        <v>1</v>
      </c>
      <c r="J8" s="9">
        <v>94</v>
      </c>
      <c r="K8" s="39">
        <f t="shared" si="5"/>
        <v>0.15435139573070608</v>
      </c>
      <c r="L8" s="8">
        <f t="shared" si="0"/>
        <v>515</v>
      </c>
      <c r="M8" s="39">
        <f t="shared" si="6"/>
        <v>0.84564860426929389</v>
      </c>
      <c r="N8" s="37">
        <v>1135</v>
      </c>
      <c r="O8" s="32">
        <v>707</v>
      </c>
      <c r="P8" s="32">
        <v>0</v>
      </c>
      <c r="Q8" s="32"/>
      <c r="R8" s="32">
        <v>164</v>
      </c>
      <c r="S8" s="32">
        <v>1</v>
      </c>
      <c r="T8" s="35">
        <f t="shared" si="1"/>
        <v>0.93333333333333335</v>
      </c>
      <c r="U8" s="35">
        <f t="shared" si="2"/>
        <v>6.0606060606060608E-2</v>
      </c>
      <c r="V8" s="35">
        <f t="shared" si="3"/>
        <v>6.0606060606060606E-3</v>
      </c>
      <c r="W8" s="32">
        <v>0</v>
      </c>
      <c r="X8" s="14">
        <v>136</v>
      </c>
      <c r="Y8" s="14">
        <v>3</v>
      </c>
      <c r="Z8" s="14">
        <v>1</v>
      </c>
      <c r="AA8" s="14">
        <v>0</v>
      </c>
      <c r="AB8" s="14">
        <v>14</v>
      </c>
      <c r="AC8" s="14">
        <v>10</v>
      </c>
      <c r="AD8" s="12"/>
    </row>
    <row r="9" spans="1:30">
      <c r="A9" s="40" t="s">
        <v>39</v>
      </c>
      <c r="B9" s="16">
        <v>372</v>
      </c>
      <c r="C9" s="2"/>
      <c r="D9" s="2"/>
      <c r="E9" s="2"/>
      <c r="F9" s="2"/>
      <c r="G9" s="5">
        <v>330</v>
      </c>
      <c r="H9" s="5">
        <v>372</v>
      </c>
      <c r="I9" s="38">
        <f t="shared" si="4"/>
        <v>1</v>
      </c>
      <c r="J9" s="9">
        <v>56</v>
      </c>
      <c r="K9" s="39">
        <f t="shared" si="5"/>
        <v>0.15053763440860216</v>
      </c>
      <c r="L9" s="8">
        <f t="shared" si="0"/>
        <v>316</v>
      </c>
      <c r="M9" s="39">
        <f t="shared" si="6"/>
        <v>0.84946236559139787</v>
      </c>
      <c r="N9" s="37">
        <v>1248</v>
      </c>
      <c r="O9" s="32">
        <v>827</v>
      </c>
      <c r="P9" s="32">
        <v>39</v>
      </c>
      <c r="Q9" s="32"/>
      <c r="R9" s="32">
        <v>19</v>
      </c>
      <c r="S9" s="32">
        <v>0</v>
      </c>
      <c r="T9" s="35">
        <f t="shared" si="1"/>
        <v>0.94736842105263153</v>
      </c>
      <c r="U9" s="35">
        <f t="shared" si="2"/>
        <v>5.2631578947368418E-2</v>
      </c>
      <c r="V9" s="35">
        <f t="shared" si="3"/>
        <v>0</v>
      </c>
      <c r="W9" s="32">
        <v>0</v>
      </c>
      <c r="X9" s="14">
        <v>4</v>
      </c>
      <c r="Y9" s="14">
        <v>0</v>
      </c>
      <c r="Z9" s="14">
        <v>0</v>
      </c>
      <c r="AA9" s="14">
        <v>0</v>
      </c>
      <c r="AB9" s="14">
        <v>14</v>
      </c>
      <c r="AC9" s="14">
        <v>1</v>
      </c>
      <c r="AD9" s="12"/>
    </row>
    <row r="10" spans="1:30">
      <c r="A10" s="15" t="s">
        <v>40</v>
      </c>
      <c r="B10" s="16">
        <v>208</v>
      </c>
      <c r="C10" s="2"/>
      <c r="D10" s="2"/>
      <c r="E10" s="2"/>
      <c r="F10" s="2"/>
      <c r="G10" s="5">
        <v>209</v>
      </c>
      <c r="H10" s="5">
        <v>260</v>
      </c>
      <c r="I10" s="38">
        <f t="shared" si="4"/>
        <v>0.8</v>
      </c>
      <c r="J10" s="9">
        <v>20</v>
      </c>
      <c r="K10" s="39">
        <f t="shared" si="5"/>
        <v>7.6923076923076927E-2</v>
      </c>
      <c r="L10" s="8">
        <f t="shared" si="0"/>
        <v>240</v>
      </c>
      <c r="M10" s="39">
        <f t="shared" si="6"/>
        <v>0.92307692307692313</v>
      </c>
      <c r="N10" s="37">
        <v>1610</v>
      </c>
      <c r="O10" s="32">
        <v>2143</v>
      </c>
      <c r="P10" s="32">
        <v>0</v>
      </c>
      <c r="Q10" s="32"/>
      <c r="R10" s="32">
        <v>0</v>
      </c>
      <c r="S10" s="32">
        <v>0</v>
      </c>
      <c r="T10" s="35">
        <v>0</v>
      </c>
      <c r="U10" s="35">
        <v>0</v>
      </c>
      <c r="V10" s="35">
        <v>0</v>
      </c>
      <c r="W10" s="32">
        <v>90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2"/>
    </row>
    <row r="11" spans="1:30">
      <c r="A11" s="15" t="s">
        <v>41</v>
      </c>
      <c r="B11" s="15"/>
      <c r="C11" s="2"/>
      <c r="D11" s="2"/>
      <c r="E11" s="2"/>
      <c r="F11" s="2"/>
      <c r="G11" s="18"/>
      <c r="H11" s="5"/>
      <c r="I11" s="5"/>
      <c r="J11" s="9"/>
      <c r="K11" s="9"/>
      <c r="L11" s="9"/>
      <c r="M11" s="9"/>
      <c r="N11" s="37"/>
      <c r="O11" s="32"/>
      <c r="P11" s="32"/>
      <c r="Q11" s="32"/>
      <c r="R11" s="32"/>
      <c r="S11" s="32"/>
      <c r="T11" s="7"/>
      <c r="U11" s="7"/>
      <c r="V11" s="7"/>
      <c r="W11" s="32"/>
      <c r="X11" s="14"/>
      <c r="Y11" s="14"/>
      <c r="Z11" s="14"/>
      <c r="AA11" s="14"/>
      <c r="AB11" s="14"/>
      <c r="AC11" s="14"/>
      <c r="AD11" s="12"/>
    </row>
    <row r="12" spans="1:30">
      <c r="A12" s="15" t="s">
        <v>42</v>
      </c>
      <c r="B12" s="15"/>
      <c r="C12" s="2"/>
      <c r="D12" s="2"/>
      <c r="E12" s="2"/>
      <c r="F12" s="2"/>
      <c r="G12" s="18"/>
      <c r="H12" s="5"/>
      <c r="I12" s="5"/>
      <c r="J12" s="9"/>
      <c r="K12" s="9"/>
      <c r="L12" s="9"/>
      <c r="M12" s="9"/>
      <c r="N12" s="37"/>
      <c r="O12" s="32"/>
      <c r="P12" s="32"/>
      <c r="Q12" s="32"/>
      <c r="R12" s="32"/>
      <c r="S12" s="32"/>
      <c r="T12" s="7"/>
      <c r="U12" s="7"/>
      <c r="V12" s="7"/>
      <c r="W12" s="32"/>
      <c r="X12" s="14"/>
      <c r="Y12" s="14"/>
      <c r="Z12" s="14"/>
      <c r="AA12" s="14"/>
      <c r="AB12" s="14"/>
      <c r="AC12" s="14"/>
      <c r="AD12" s="12"/>
    </row>
    <row r="13" spans="1:30">
      <c r="A13" s="15" t="s">
        <v>43</v>
      </c>
      <c r="B13" s="15"/>
      <c r="C13" s="2"/>
      <c r="D13" s="2"/>
      <c r="E13" s="2"/>
      <c r="F13" s="2"/>
      <c r="G13" s="18"/>
      <c r="H13" s="5"/>
      <c r="I13" s="5"/>
      <c r="J13" s="9"/>
      <c r="K13" s="9"/>
      <c r="L13" s="9"/>
      <c r="M13" s="9"/>
      <c r="N13" s="37"/>
      <c r="O13" s="32"/>
      <c r="P13" s="32"/>
      <c r="Q13" s="32"/>
      <c r="R13" s="32"/>
      <c r="S13" s="32"/>
      <c r="T13" s="7"/>
      <c r="U13" s="7"/>
      <c r="V13" s="7"/>
      <c r="W13" s="32"/>
      <c r="X13" s="14"/>
      <c r="Y13" s="14"/>
      <c r="Z13" s="14"/>
      <c r="AA13" s="14"/>
      <c r="AB13" s="14"/>
      <c r="AC13" s="14"/>
      <c r="AD13" s="12"/>
    </row>
    <row r="14" spans="1:30">
      <c r="A14" s="15" t="s">
        <v>44</v>
      </c>
      <c r="B14" s="15"/>
      <c r="C14" s="2"/>
      <c r="D14" s="2"/>
      <c r="E14" s="2"/>
      <c r="F14" s="2"/>
      <c r="G14" s="18"/>
      <c r="H14" s="5"/>
      <c r="I14" s="5"/>
      <c r="J14" s="9"/>
      <c r="K14" s="9"/>
      <c r="L14" s="9"/>
      <c r="M14" s="9"/>
      <c r="N14" s="37"/>
      <c r="O14" s="32"/>
      <c r="P14" s="32"/>
      <c r="Q14" s="32"/>
      <c r="R14" s="32"/>
      <c r="S14" s="32"/>
      <c r="T14" s="7"/>
      <c r="U14" s="7"/>
      <c r="V14" s="7"/>
      <c r="W14" s="32"/>
      <c r="X14" s="14"/>
      <c r="Y14" s="14"/>
      <c r="Z14" s="14"/>
      <c r="AA14" s="14"/>
      <c r="AB14" s="14"/>
      <c r="AC14" s="14"/>
      <c r="AD14" s="12"/>
    </row>
    <row r="15" spans="1:30">
      <c r="A15" s="15"/>
      <c r="B15" s="15"/>
      <c r="C15" s="2"/>
      <c r="D15" s="2"/>
      <c r="E15" s="2"/>
      <c r="F15" s="2"/>
      <c r="G15" s="18"/>
      <c r="H15" s="5"/>
      <c r="I15" s="5"/>
      <c r="J15" s="9"/>
      <c r="K15" s="9"/>
      <c r="L15" s="9"/>
      <c r="M15" s="9"/>
      <c r="N15" s="37"/>
      <c r="O15" s="32"/>
      <c r="P15" s="32"/>
      <c r="Q15" s="32"/>
      <c r="R15" s="32"/>
      <c r="S15" s="32"/>
      <c r="T15" s="7"/>
      <c r="U15" s="7"/>
      <c r="V15" s="7"/>
      <c r="W15" s="32"/>
      <c r="X15" s="14"/>
      <c r="Y15" s="14"/>
      <c r="Z15" s="14"/>
      <c r="AA15" s="14"/>
      <c r="AB15" s="14"/>
      <c r="AC15" s="14"/>
      <c r="AD15" s="12"/>
    </row>
    <row r="16" spans="1:30" s="44" customFormat="1" ht="18.75">
      <c r="A16" s="41" t="s">
        <v>45</v>
      </c>
      <c r="B16" s="15">
        <f>SUM(B5:B15)</f>
        <v>4942</v>
      </c>
      <c r="C16" s="15">
        <f t="shared" ref="C16:F16" si="7">SUM(C5:C15)</f>
        <v>0</v>
      </c>
      <c r="D16" s="15">
        <f t="shared" si="7"/>
        <v>0</v>
      </c>
      <c r="E16" s="15">
        <f t="shared" si="7"/>
        <v>0</v>
      </c>
      <c r="F16" s="15">
        <f t="shared" si="7"/>
        <v>0</v>
      </c>
      <c r="G16" s="18">
        <f>SUM(G5:G15)</f>
        <v>4694</v>
      </c>
      <c r="H16" s="18">
        <f t="shared" ref="H16:I16" si="8">SUM(H5:H15)</f>
        <v>4994</v>
      </c>
      <c r="I16" s="18">
        <f t="shared" si="8"/>
        <v>5.8</v>
      </c>
      <c r="J16" s="9"/>
      <c r="K16" s="9"/>
      <c r="L16" s="9"/>
      <c r="M16" s="9"/>
      <c r="N16" s="42">
        <f>SUM(N4:N15)</f>
        <v>10354</v>
      </c>
      <c r="O16" s="42">
        <f t="shared" ref="O16:P16" si="9">SUM(O4:O15)</f>
        <v>7591</v>
      </c>
      <c r="P16" s="42">
        <f t="shared" si="9"/>
        <v>42</v>
      </c>
      <c r="Q16" s="42"/>
      <c r="R16" s="42">
        <f t="shared" ref="R16" si="10">SUM(R4:R15)</f>
        <v>4335</v>
      </c>
      <c r="S16" s="42">
        <f t="shared" ref="S16" si="11">SUM(S4:S15)</f>
        <v>45</v>
      </c>
      <c r="T16" s="42"/>
      <c r="U16" s="42"/>
      <c r="V16" s="42"/>
      <c r="W16" s="42"/>
      <c r="X16" s="42">
        <f t="shared" ref="X16" si="12">SUM(X4:X15)</f>
        <v>1076</v>
      </c>
      <c r="Y16" s="42">
        <f t="shared" ref="Y16" si="13">SUM(Y4:Y15)</f>
        <v>138</v>
      </c>
      <c r="Z16" s="42">
        <f t="shared" ref="Z16" si="14">SUM(Z4:Z15)</f>
        <v>7</v>
      </c>
      <c r="AA16" s="42">
        <f t="shared" ref="AA16" si="15">SUM(AA4:AA15)</f>
        <v>2</v>
      </c>
      <c r="AB16" s="42">
        <f t="shared" ref="AB16" si="16">SUM(AB4:AB15)</f>
        <v>2890</v>
      </c>
      <c r="AC16" s="42">
        <f t="shared" ref="AC16" si="17">SUM(AC4:AC15)</f>
        <v>222</v>
      </c>
      <c r="AD16" s="43"/>
    </row>
    <row r="17" spans="1:30" s="44" customFormat="1" ht="15" customHeight="1">
      <c r="A17" s="41"/>
      <c r="B17" s="15"/>
      <c r="C17" s="15"/>
      <c r="D17" s="15"/>
      <c r="E17" s="15"/>
      <c r="F17" s="15"/>
      <c r="G17" s="18"/>
      <c r="H17" s="18"/>
      <c r="I17" s="18"/>
      <c r="J17" s="9"/>
      <c r="K17" s="9"/>
      <c r="L17" s="9"/>
      <c r="M17" s="9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14"/>
      <c r="Y17" s="14"/>
      <c r="Z17" s="14"/>
      <c r="AA17" s="14"/>
      <c r="AB17" s="14"/>
      <c r="AC17" s="14"/>
      <c r="AD17" s="43"/>
    </row>
    <row r="18" spans="1:30" s="44" customFormat="1" ht="15" customHeight="1">
      <c r="A18" s="41"/>
      <c r="B18" s="15"/>
      <c r="C18" s="15"/>
      <c r="D18" s="15"/>
      <c r="E18" s="15"/>
      <c r="F18" s="15"/>
      <c r="G18" s="18"/>
      <c r="H18" s="18"/>
      <c r="I18" s="18"/>
      <c r="J18" s="9"/>
      <c r="K18" s="9"/>
      <c r="L18" s="9"/>
      <c r="M18" s="9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14"/>
      <c r="Y18" s="14"/>
      <c r="Z18" s="14"/>
      <c r="AA18" s="14"/>
      <c r="AB18" s="14"/>
      <c r="AC18" s="14"/>
      <c r="AD18" s="43"/>
    </row>
    <row r="19" spans="1:30" s="44" customFormat="1" ht="15" customHeight="1">
      <c r="A19" s="41"/>
      <c r="B19" s="15"/>
      <c r="C19" s="15"/>
      <c r="D19" s="15"/>
      <c r="E19" s="15"/>
      <c r="F19" s="15"/>
      <c r="G19" s="18"/>
      <c r="H19" s="18"/>
      <c r="I19" s="18"/>
      <c r="J19" s="9"/>
      <c r="K19" s="9"/>
      <c r="L19" s="9"/>
      <c r="M19" s="9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14"/>
      <c r="Y19" s="14"/>
      <c r="Z19" s="14"/>
      <c r="AA19" s="14"/>
      <c r="AB19" s="14"/>
      <c r="AC19" s="14"/>
      <c r="AD19" s="43"/>
    </row>
    <row r="20" spans="1:30">
      <c r="A20" s="15"/>
      <c r="B20" s="15"/>
      <c r="C20" s="2"/>
      <c r="D20" s="2"/>
      <c r="E20" s="2"/>
      <c r="F20" s="2"/>
      <c r="G20" s="18"/>
      <c r="H20" s="5"/>
      <c r="I20" s="5"/>
      <c r="J20" s="9"/>
      <c r="K20" s="9"/>
      <c r="L20" s="9"/>
      <c r="M20" s="9"/>
      <c r="N20" s="37"/>
      <c r="O20" s="32"/>
      <c r="P20" s="32"/>
      <c r="Q20" s="32"/>
      <c r="R20" s="32"/>
      <c r="S20" s="32"/>
      <c r="T20" s="7"/>
      <c r="U20" s="7"/>
      <c r="V20" s="7"/>
      <c r="W20" s="32" t="s">
        <v>46</v>
      </c>
      <c r="X20" s="14">
        <v>595</v>
      </c>
      <c r="Y20" s="14">
        <v>107</v>
      </c>
      <c r="Z20" s="14">
        <v>2</v>
      </c>
      <c r="AA20" s="14">
        <v>1</v>
      </c>
      <c r="AB20" s="14">
        <v>0</v>
      </c>
      <c r="AC20" s="14">
        <v>0</v>
      </c>
      <c r="AD20" s="12"/>
    </row>
    <row r="21" spans="1:30">
      <c r="A21" s="15"/>
      <c r="B21" s="15"/>
      <c r="C21" s="2"/>
      <c r="D21" s="2"/>
      <c r="E21" s="2"/>
      <c r="F21" s="2"/>
      <c r="G21" s="18"/>
      <c r="H21" s="5"/>
      <c r="I21" s="5"/>
      <c r="J21" s="9"/>
      <c r="K21" s="9"/>
      <c r="L21" s="9"/>
      <c r="M21" s="9"/>
      <c r="N21" s="37"/>
      <c r="O21" s="32"/>
      <c r="P21" s="32"/>
      <c r="Q21" s="32"/>
      <c r="R21" s="32"/>
      <c r="S21" s="32"/>
      <c r="T21" s="7"/>
      <c r="U21" s="7"/>
      <c r="V21" s="7"/>
      <c r="W21" s="32" t="s">
        <v>47</v>
      </c>
      <c r="X21" s="14">
        <v>389</v>
      </c>
      <c r="Y21" s="14">
        <v>28</v>
      </c>
      <c r="Z21" s="14">
        <v>4</v>
      </c>
      <c r="AA21" s="14">
        <v>1</v>
      </c>
      <c r="AB21" s="14"/>
      <c r="AC21" s="14"/>
      <c r="AD21" s="12"/>
    </row>
    <row r="22" spans="1:30">
      <c r="A22" s="15"/>
      <c r="B22" s="15"/>
      <c r="C22" s="2"/>
      <c r="D22" s="2"/>
      <c r="E22" s="2"/>
      <c r="F22" s="2"/>
      <c r="G22" s="18"/>
      <c r="H22" s="5"/>
      <c r="I22" s="5"/>
      <c r="J22" s="9"/>
      <c r="K22" s="9"/>
      <c r="L22" s="9"/>
      <c r="M22" s="9"/>
      <c r="N22" s="37"/>
      <c r="O22" s="32"/>
      <c r="P22" s="32"/>
      <c r="Q22" s="32"/>
      <c r="R22" s="32"/>
      <c r="S22" s="32"/>
      <c r="T22" s="7"/>
      <c r="U22" s="7"/>
      <c r="V22" s="7"/>
      <c r="W22" s="32" t="s">
        <v>48</v>
      </c>
      <c r="X22" s="14">
        <v>5</v>
      </c>
      <c r="Y22" s="14"/>
      <c r="Z22" s="14"/>
      <c r="AA22" s="14"/>
      <c r="AB22" s="14"/>
      <c r="AC22" s="14"/>
      <c r="AD22" s="12"/>
    </row>
    <row r="23" spans="1:30">
      <c r="A23" s="15"/>
      <c r="B23" s="15"/>
      <c r="C23" s="2"/>
      <c r="D23" s="2"/>
      <c r="E23" s="2"/>
      <c r="F23" s="2"/>
      <c r="G23" s="18"/>
      <c r="H23" s="5"/>
      <c r="I23" s="5"/>
      <c r="J23" s="9"/>
      <c r="K23" s="9"/>
      <c r="L23" s="9"/>
      <c r="M23" s="9"/>
      <c r="N23" s="37"/>
      <c r="O23" s="32"/>
      <c r="P23" s="32"/>
      <c r="Q23" s="32"/>
      <c r="R23" s="32"/>
      <c r="S23" s="32"/>
      <c r="T23" s="7"/>
      <c r="U23" s="7"/>
      <c r="V23" s="7"/>
      <c r="W23" s="32"/>
      <c r="X23" s="14"/>
      <c r="Y23" s="14"/>
      <c r="Z23" s="14"/>
      <c r="AA23" s="14"/>
      <c r="AB23" s="14"/>
      <c r="AC23" s="14"/>
      <c r="AD23" s="12"/>
    </row>
    <row r="24" spans="1:30" ht="15.75">
      <c r="A24" s="15"/>
      <c r="B24" s="15"/>
      <c r="C24" s="2"/>
      <c r="D24" s="2"/>
      <c r="E24" s="2"/>
      <c r="F24" s="2"/>
      <c r="G24" s="18"/>
      <c r="H24" s="5"/>
      <c r="I24" s="5"/>
      <c r="J24" s="9"/>
      <c r="K24" s="9"/>
      <c r="L24" s="9"/>
      <c r="M24" s="9"/>
      <c r="N24" s="37"/>
      <c r="O24" s="32"/>
      <c r="P24" s="32"/>
      <c r="Q24" s="32"/>
      <c r="R24" s="32"/>
      <c r="S24" s="32"/>
      <c r="T24" s="7"/>
      <c r="U24" s="7"/>
      <c r="V24" s="7"/>
      <c r="W24" s="32" t="s">
        <v>49</v>
      </c>
      <c r="X24" s="46">
        <f>X20+X21+X22</f>
        <v>989</v>
      </c>
      <c r="Y24" s="46">
        <f t="shared" ref="Y24:AC24" si="18">Y20+Y21+Y22</f>
        <v>135</v>
      </c>
      <c r="Z24" s="46">
        <f t="shared" si="18"/>
        <v>6</v>
      </c>
      <c r="AA24" s="46">
        <f t="shared" si="18"/>
        <v>2</v>
      </c>
      <c r="AB24" s="46">
        <f t="shared" si="18"/>
        <v>0</v>
      </c>
      <c r="AC24" s="46">
        <f t="shared" si="18"/>
        <v>0</v>
      </c>
      <c r="AD24" s="12"/>
    </row>
    <row r="25" spans="1:30" ht="15.75">
      <c r="A25" s="15"/>
      <c r="B25" s="15"/>
      <c r="C25" s="2"/>
      <c r="D25" s="2"/>
      <c r="E25" s="2"/>
      <c r="F25" s="2"/>
      <c r="G25" s="18"/>
      <c r="H25" s="5"/>
      <c r="I25" s="5"/>
      <c r="J25" s="9"/>
      <c r="K25" s="9"/>
      <c r="L25" s="9"/>
      <c r="M25" s="9"/>
      <c r="N25" s="37"/>
      <c r="O25" s="32"/>
      <c r="P25" s="32"/>
      <c r="Q25" s="32"/>
      <c r="R25" s="32"/>
      <c r="S25" s="32"/>
      <c r="T25" s="7"/>
      <c r="U25" s="7"/>
      <c r="V25" s="7"/>
      <c r="W25" s="32" t="s">
        <v>50</v>
      </c>
      <c r="X25" s="46">
        <f>X24+Y24+Z24+AA24+AB24+AC24</f>
        <v>1132</v>
      </c>
      <c r="Y25" s="14"/>
      <c r="Z25" s="14"/>
      <c r="AA25" s="14"/>
      <c r="AB25" s="14"/>
      <c r="AC25" s="14"/>
      <c r="AD25" s="12"/>
    </row>
    <row r="26" spans="1:30" ht="15.75" thickBot="1">
      <c r="A26" s="15"/>
      <c r="B26" s="15"/>
      <c r="C26" s="2"/>
      <c r="D26" s="2"/>
      <c r="E26" s="2"/>
      <c r="F26" s="2"/>
      <c r="G26" s="18"/>
      <c r="H26" s="5"/>
      <c r="I26" s="5"/>
      <c r="J26" s="9"/>
      <c r="K26" s="9"/>
      <c r="L26" s="9"/>
      <c r="M26" s="9"/>
      <c r="N26" s="37"/>
      <c r="O26" s="32"/>
      <c r="P26" s="32"/>
      <c r="Q26" s="32"/>
      <c r="R26" s="32"/>
      <c r="S26" s="32"/>
      <c r="T26" s="7"/>
      <c r="U26" s="7"/>
      <c r="V26" s="7"/>
      <c r="W26" s="50"/>
      <c r="X26" s="51"/>
      <c r="Y26" s="51"/>
      <c r="Z26" s="51"/>
      <c r="AA26" s="51"/>
      <c r="AB26" s="14"/>
      <c r="AC26" s="14"/>
      <c r="AD26" s="12"/>
    </row>
    <row r="27" spans="1:30">
      <c r="A27" s="15"/>
      <c r="B27" s="15"/>
      <c r="C27" s="2"/>
      <c r="D27" s="2"/>
      <c r="E27" s="2"/>
      <c r="F27" s="2"/>
      <c r="G27" s="18"/>
      <c r="H27" s="5"/>
      <c r="I27" s="5"/>
      <c r="J27" s="9"/>
      <c r="K27" s="9"/>
      <c r="L27" s="9"/>
      <c r="M27" s="9"/>
      <c r="N27" s="37"/>
      <c r="O27" s="32"/>
      <c r="P27" s="32"/>
      <c r="Q27" s="32"/>
      <c r="R27" s="32"/>
      <c r="S27" s="32"/>
      <c r="T27" s="7"/>
      <c r="U27" s="7"/>
      <c r="V27" s="47"/>
      <c r="W27" s="54" t="s">
        <v>51</v>
      </c>
      <c r="X27" s="55"/>
      <c r="Y27" s="55"/>
      <c r="Z27" s="55"/>
      <c r="AA27" s="56"/>
      <c r="AB27" s="48"/>
      <c r="AC27" s="14"/>
      <c r="AD27" s="12"/>
    </row>
    <row r="28" spans="1:30">
      <c r="A28" s="15"/>
      <c r="B28" s="15"/>
      <c r="C28" s="2"/>
      <c r="D28" s="2"/>
      <c r="E28" s="2"/>
      <c r="F28" s="2"/>
      <c r="G28" s="18"/>
      <c r="H28" s="5"/>
      <c r="I28" s="5"/>
      <c r="J28" s="9"/>
      <c r="K28" s="9"/>
      <c r="L28" s="9"/>
      <c r="M28" s="9"/>
      <c r="N28" s="37"/>
      <c r="O28" s="32"/>
      <c r="P28" s="32"/>
      <c r="Q28" s="32"/>
      <c r="R28" s="32"/>
      <c r="S28" s="32"/>
      <c r="T28" s="7"/>
      <c r="U28" s="7"/>
      <c r="V28" s="47"/>
      <c r="W28" s="57" t="s">
        <v>52</v>
      </c>
      <c r="X28" s="14">
        <v>0</v>
      </c>
      <c r="Y28" s="14">
        <v>0</v>
      </c>
      <c r="Z28" s="14"/>
      <c r="AA28" s="58"/>
      <c r="AB28" s="48"/>
      <c r="AC28" s="14"/>
      <c r="AD28" s="12"/>
    </row>
    <row r="29" spans="1:30">
      <c r="A29" s="15"/>
      <c r="B29" s="15"/>
      <c r="C29" s="2"/>
      <c r="D29" s="2"/>
      <c r="E29" s="2"/>
      <c r="F29" s="2"/>
      <c r="G29" s="18"/>
      <c r="H29" s="5"/>
      <c r="I29" s="5"/>
      <c r="J29" s="9"/>
      <c r="K29" s="9"/>
      <c r="L29" s="9"/>
      <c r="M29" s="9"/>
      <c r="N29" s="37"/>
      <c r="O29" s="32"/>
      <c r="P29" s="32"/>
      <c r="Q29" s="32"/>
      <c r="R29" s="32"/>
      <c r="S29" s="32"/>
      <c r="T29" s="7"/>
      <c r="U29" s="7"/>
      <c r="V29" s="47"/>
      <c r="W29" s="57" t="s">
        <v>53</v>
      </c>
      <c r="X29" s="14">
        <v>53</v>
      </c>
      <c r="Y29" s="14">
        <v>1</v>
      </c>
      <c r="Z29" s="14"/>
      <c r="AA29" s="58"/>
      <c r="AB29" s="48"/>
      <c r="AC29" s="14"/>
      <c r="AD29" s="12"/>
    </row>
    <row r="30" spans="1:30">
      <c r="A30" s="15"/>
      <c r="B30" s="15"/>
      <c r="C30" s="2"/>
      <c r="D30" s="2"/>
      <c r="E30" s="2"/>
      <c r="F30" s="2"/>
      <c r="G30" s="18"/>
      <c r="H30" s="5"/>
      <c r="I30" s="5"/>
      <c r="J30" s="9"/>
      <c r="K30" s="9"/>
      <c r="L30" s="9"/>
      <c r="M30" s="9"/>
      <c r="N30" s="37"/>
      <c r="O30" s="32"/>
      <c r="P30" s="32"/>
      <c r="Q30" s="32"/>
      <c r="R30" s="32"/>
      <c r="S30" s="32"/>
      <c r="T30" s="7"/>
      <c r="U30" s="7"/>
      <c r="V30" s="47"/>
      <c r="W30" s="57" t="s">
        <v>54</v>
      </c>
      <c r="X30" s="14">
        <v>21</v>
      </c>
      <c r="Y30" s="14">
        <v>0</v>
      </c>
      <c r="Z30" s="14"/>
      <c r="AA30" s="58"/>
      <c r="AB30" s="48"/>
      <c r="AC30" s="14"/>
      <c r="AD30" s="12"/>
    </row>
    <row r="31" spans="1:30">
      <c r="A31" s="15"/>
      <c r="B31" s="15"/>
      <c r="C31" s="2"/>
      <c r="D31" s="2"/>
      <c r="E31" s="2"/>
      <c r="F31" s="2"/>
      <c r="G31" s="18"/>
      <c r="H31" s="5"/>
      <c r="I31" s="5"/>
      <c r="J31" s="9"/>
      <c r="K31" s="9"/>
      <c r="L31" s="9"/>
      <c r="M31" s="9"/>
      <c r="N31" s="37"/>
      <c r="O31" s="32"/>
      <c r="P31" s="32"/>
      <c r="Q31" s="32"/>
      <c r="R31" s="32"/>
      <c r="S31" s="32"/>
      <c r="T31" s="7"/>
      <c r="U31" s="7"/>
      <c r="V31" s="47"/>
      <c r="W31" s="57"/>
      <c r="X31" s="45"/>
      <c r="Y31" s="45"/>
      <c r="Z31" s="45"/>
      <c r="AA31" s="59"/>
      <c r="AB31" s="48"/>
      <c r="AC31" s="14"/>
      <c r="AD31" s="12"/>
    </row>
    <row r="32" spans="1:30" ht="15.75" thickBot="1">
      <c r="A32" s="15"/>
      <c r="B32" s="15"/>
      <c r="C32" s="2"/>
      <c r="D32" s="2"/>
      <c r="E32" s="2"/>
      <c r="F32" s="2"/>
      <c r="G32" s="18"/>
      <c r="H32" s="5"/>
      <c r="I32" s="5"/>
      <c r="J32" s="9"/>
      <c r="K32" s="9"/>
      <c r="L32" s="9"/>
      <c r="M32" s="9"/>
      <c r="N32" s="37"/>
      <c r="O32" s="32"/>
      <c r="P32" s="32"/>
      <c r="Q32" s="32"/>
      <c r="R32" s="32"/>
      <c r="S32" s="32"/>
      <c r="T32" s="7"/>
      <c r="U32" s="7"/>
      <c r="V32" s="47"/>
      <c r="W32" s="60" t="s">
        <v>55</v>
      </c>
      <c r="X32" s="61">
        <f>X16-X24-X28-X29-X30</f>
        <v>13</v>
      </c>
      <c r="Y32" s="61">
        <f t="shared" ref="Y32:AC32" si="19">Y16-Y24-Y28-Y29-Y30</f>
        <v>2</v>
      </c>
      <c r="Z32" s="61">
        <f t="shared" si="19"/>
        <v>1</v>
      </c>
      <c r="AA32" s="62">
        <f t="shared" si="19"/>
        <v>0</v>
      </c>
      <c r="AB32" s="49"/>
      <c r="AC32" s="45"/>
      <c r="AD32" s="12"/>
    </row>
    <row r="33" spans="1:30">
      <c r="A33" s="15"/>
      <c r="B33" s="15"/>
      <c r="C33" s="2"/>
      <c r="D33" s="2"/>
      <c r="E33" s="2"/>
      <c r="F33" s="2"/>
      <c r="G33" s="18"/>
      <c r="H33" s="5"/>
      <c r="I33" s="5"/>
      <c r="J33" s="9"/>
      <c r="K33" s="9"/>
      <c r="L33" s="9"/>
      <c r="M33" s="9"/>
      <c r="N33" s="37"/>
      <c r="O33" s="32"/>
      <c r="P33" s="32"/>
      <c r="Q33" s="32"/>
      <c r="R33" s="32"/>
      <c r="S33" s="32"/>
      <c r="T33" s="7"/>
      <c r="U33" s="7"/>
      <c r="V33" s="7"/>
      <c r="W33" s="52"/>
      <c r="X33" s="53"/>
      <c r="Y33" s="53"/>
      <c r="Z33" s="53"/>
      <c r="AA33" s="53"/>
      <c r="AB33" s="14"/>
      <c r="AC33" s="14"/>
      <c r="AD33" s="12"/>
    </row>
    <row r="34" spans="1:30">
      <c r="A34" s="22"/>
      <c r="B34" s="22"/>
      <c r="C34" s="23"/>
      <c r="D34" s="23"/>
      <c r="E34" s="23"/>
      <c r="F34" s="23"/>
      <c r="G34" s="24"/>
      <c r="H34" s="24"/>
      <c r="I34" s="24"/>
      <c r="J34" s="25"/>
      <c r="K34" s="25"/>
      <c r="L34" s="25"/>
      <c r="M34" s="25"/>
      <c r="N34" s="34"/>
      <c r="O34" s="26"/>
      <c r="P34" s="26"/>
      <c r="Q34" s="26"/>
      <c r="R34" s="26"/>
      <c r="S34" s="26"/>
      <c r="T34" s="26"/>
      <c r="U34" s="26"/>
      <c r="V34" s="26"/>
      <c r="W34" s="26"/>
      <c r="X34" s="27"/>
      <c r="Y34" s="27"/>
      <c r="Z34" s="27"/>
      <c r="AA34" s="27"/>
      <c r="AB34" s="27"/>
      <c r="AC34" s="27"/>
      <c r="AD34" s="28"/>
    </row>
    <row r="35" spans="1:30">
      <c r="A35" s="64" t="s">
        <v>56</v>
      </c>
      <c r="B35" s="64"/>
      <c r="C35" s="64"/>
    </row>
    <row r="36" spans="1:30">
      <c r="A36" s="63" t="s">
        <v>57</v>
      </c>
      <c r="B36" s="63"/>
      <c r="C36" s="63"/>
      <c r="D36" s="63"/>
      <c r="E36" s="63" t="s">
        <v>58</v>
      </c>
      <c r="F36" s="63"/>
    </row>
    <row r="37" spans="1:30">
      <c r="A37" s="29" t="s">
        <v>59</v>
      </c>
      <c r="B37" s="17"/>
      <c r="C37" s="17"/>
      <c r="D37" s="17"/>
      <c r="E37" s="17"/>
      <c r="F37" s="17"/>
    </row>
    <row r="38" spans="1:30">
      <c r="A38" t="s">
        <v>60</v>
      </c>
    </row>
  </sheetData>
  <mergeCells count="9">
    <mergeCell ref="A36:D36"/>
    <mergeCell ref="A35:C35"/>
    <mergeCell ref="E36:F36"/>
    <mergeCell ref="A1:AD1"/>
    <mergeCell ref="C2:F2"/>
    <mergeCell ref="J2:M2"/>
    <mergeCell ref="N2:T2"/>
    <mergeCell ref="X2:AC2"/>
    <mergeCell ref="G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Gilles</dc:creator>
  <cp:keywords/>
  <dc:description/>
  <cp:lastModifiedBy>Sophie Grenier</cp:lastModifiedBy>
  <cp:revision/>
  <dcterms:created xsi:type="dcterms:W3CDTF">2021-03-22T19:32:44Z</dcterms:created>
  <dcterms:modified xsi:type="dcterms:W3CDTF">2022-09-20T12:19:44Z</dcterms:modified>
  <cp:category/>
  <cp:contentStatus/>
</cp:coreProperties>
</file>